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Packard Bell\OneDrive\Documents\Barrowby PC\Finance\Budget\2022-23\"/>
    </mc:Choice>
  </mc:AlternateContent>
  <xr:revisionPtr revIDLastSave="0" documentId="13_ncr:1_{D951B209-4D17-4F4D-8BD5-2D93A6948FC2}" xr6:coauthVersionLast="47" xr6:coauthVersionMax="47" xr10:uidLastSave="{00000000-0000-0000-0000-000000000000}"/>
  <bookViews>
    <workbookView xWindow="-120" yWindow="-120" windowWidth="20730" windowHeight="11160" xr2:uid="{488BA553-247E-4710-AB4D-12CC9189B7D6}"/>
  </bookViews>
  <sheets>
    <sheet name="Message" sheetId="1" r:id="rId1"/>
    <sheet name="Summary "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 l="1"/>
  <c r="B47" i="2"/>
  <c r="B46" i="2"/>
  <c r="B44" i="2"/>
  <c r="B43" i="2"/>
  <c r="B42" i="2"/>
  <c r="B40" i="2"/>
  <c r="B4" i="2"/>
  <c r="C4" i="2"/>
  <c r="B5" i="2"/>
  <c r="C5" i="2"/>
  <c r="B6" i="2"/>
  <c r="C6" i="2"/>
  <c r="B7" i="2"/>
  <c r="C7" i="2"/>
  <c r="B8" i="2"/>
  <c r="C8" i="2"/>
  <c r="B9" i="2"/>
  <c r="C9" i="2"/>
  <c r="B10" i="2"/>
  <c r="C10" i="2"/>
  <c r="B11" i="2"/>
  <c r="C11" i="2"/>
  <c r="B12" i="2"/>
  <c r="C12" i="2"/>
  <c r="B13" i="2"/>
  <c r="C13" i="2"/>
  <c r="C14" i="2"/>
  <c r="B18" i="2"/>
  <c r="C18" i="2"/>
  <c r="B19" i="2"/>
  <c r="C19" i="2"/>
  <c r="B20" i="2"/>
  <c r="C20" i="2"/>
  <c r="C21" i="2"/>
  <c r="B22" i="2"/>
  <c r="C22" i="2"/>
  <c r="B23" i="2"/>
  <c r="C23" i="2"/>
  <c r="B24" i="2"/>
  <c r="C24" i="2"/>
  <c r="B26" i="2"/>
  <c r="C26" i="2"/>
  <c r="D27" i="2"/>
  <c r="B30" i="2"/>
  <c r="B34" i="2"/>
  <c r="B37" i="2" l="1"/>
  <c r="D15" i="2"/>
  <c r="C15" i="2"/>
  <c r="B15" i="2"/>
  <c r="B27" i="2"/>
  <c r="C27" i="2"/>
</calcChain>
</file>

<file path=xl/sharedStrings.xml><?xml version="1.0" encoding="utf-8"?>
<sst xmlns="http://schemas.openxmlformats.org/spreadsheetml/2006/main" count="76" uniqueCount="63">
  <si>
    <t>Earmarked Reserves</t>
  </si>
  <si>
    <t>General Reserves</t>
  </si>
  <si>
    <t>This would be Earmarked Reserves</t>
  </si>
  <si>
    <t>Total for Earmarked Reserves</t>
  </si>
  <si>
    <t>Allotment contingency</t>
  </si>
  <si>
    <t>S.137 budget set at £8.41 per elector (1641)</t>
  </si>
  <si>
    <t>Section 137 grants</t>
  </si>
  <si>
    <t>Staff costs</t>
  </si>
  <si>
    <t>RR kitchen</t>
  </si>
  <si>
    <t>Pavilion Capital projects as per Business Plan</t>
  </si>
  <si>
    <t>Footitt memorial money</t>
  </si>
  <si>
    <t>Burial Ground Nature board</t>
  </si>
  <si>
    <t>Surveyor, Valuation, Architects fees, 1st year loan costs, project manager costs</t>
  </si>
  <si>
    <t>RBL site</t>
  </si>
  <si>
    <t>Precepts and Grants</t>
  </si>
  <si>
    <t>Miscellaneous Income</t>
  </si>
  <si>
    <t>Reading Room</t>
  </si>
  <si>
    <t>Per Business Plan</t>
  </si>
  <si>
    <t>Pavilion</t>
  </si>
  <si>
    <t xml:space="preserve">Low Field </t>
  </si>
  <si>
    <t xml:space="preserve">Community Areas </t>
  </si>
  <si>
    <t>Burial Ground</t>
  </si>
  <si>
    <t>Allotments</t>
  </si>
  <si>
    <t>Agreed Budget
2022/23</t>
  </si>
  <si>
    <t>Total forecast income</t>
  </si>
  <si>
    <t>2021/22 Budget</t>
  </si>
  <si>
    <t>INCOME</t>
  </si>
  <si>
    <t xml:space="preserve">RBL site </t>
  </si>
  <si>
    <t>£2.5k for Platinum Jubilee event</t>
  </si>
  <si>
    <t>Miscellaneous Expenditure</t>
  </si>
  <si>
    <t>Increase in NIC plus 2021/22 and 2022/23 pay increase</t>
  </si>
  <si>
    <t>2 cuts</t>
  </si>
  <si>
    <t>Pony Paddock</t>
  </si>
  <si>
    <t>Includes quarterly/annual inspection of play equipment and amount for repairs. Does not include costs associated with new defib. Added £4k for contingency</t>
  </si>
  <si>
    <t>Added  £400 for 2 mobile phones, £750 legal advice, £582 for LALC subscription</t>
  </si>
  <si>
    <t>Administration</t>
  </si>
  <si>
    <t>Total forecast spend</t>
  </si>
  <si>
    <t>EXPENDITURE</t>
  </si>
  <si>
    <t>BARROWBY PARISH COUNCIL BUDGET 2022/23</t>
  </si>
  <si>
    <t xml:space="preserve">Summary </t>
  </si>
  <si>
    <t>£15278 already in Earmarked Reserves</t>
  </si>
  <si>
    <t>£13k for new kitchen</t>
  </si>
  <si>
    <t>Community Areas contingency</t>
  </si>
  <si>
    <t>Notes</t>
  </si>
  <si>
    <t>Per Business Plan (includes £2k Contingency)</t>
  </si>
  <si>
    <t>Income</t>
  </si>
  <si>
    <t>Cash at Bank (as at 6/12/21)</t>
  </si>
  <si>
    <t>(less) Expenditure</t>
  </si>
  <si>
    <t>Projected surplus</t>
  </si>
  <si>
    <t>(add) Cash at bank</t>
  </si>
  <si>
    <t>(less) Earmarked Reserves</t>
  </si>
  <si>
    <t>£5k grant for RR kitchen and £44k for Precept</t>
  </si>
  <si>
    <t>Barrowby Parish Precept 2022/2023</t>
  </si>
  <si>
    <t>Barrowby Parish Council has now finalised its budget for the forthcoming financial year April 2022 to March 2023 and a summary of the budget heads and their allocations are in the (adjacent) table.</t>
  </si>
  <si>
    <t>The budget that has been set has included an increase in the Parish Precept of  £2000 the equivalent of 4.3% for a Band D property.</t>
  </si>
  <si>
    <t xml:space="preserve">This increase has become necessary because of the need to offset our loss of income due to fewer lettings of our premises, brought about by the covid pandemic. </t>
  </si>
  <si>
    <t>We also have additional expenditure this year due to our plans for the Platinum Jubilee celebrations in June.</t>
  </si>
  <si>
    <t xml:space="preserve">For a long while we have been grateful for the tireless efforts and dedication that Brian Inglis has shown to the appearance of our village. Brian voluntarily dedicates many hours – </t>
  </si>
  <si>
    <t xml:space="preserve">winter and summer alike -- to the tidiness of the communal areas of the village and the Burial Ground. We recognise that without Brian’s efforts and commitment we would need </t>
  </si>
  <si>
    <t xml:space="preserve">to spend a considerable sum of money to have our grounds managed to the same high standard as set by Brian. He is now looking to reduce his input as he heads towards retirement </t>
  </si>
  <si>
    <t>and if we are to try and maintain these high standards we will have to engage professional services. Consequently, an additional allowance has been made in the budget.</t>
  </si>
  <si>
    <t>P Cupit</t>
  </si>
  <si>
    <t>Chairman of Barrowby Parish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</si>
</sst>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_ ;[Red]\-0.00\ "/>
  </numFmts>
  <fonts count="12" x14ac:knownFonts="1">
    <font>
      <sz val="11"/>
      <color theme="1"/>
      <name val="Calibri"/>
      <family val="2"/>
      <scheme val="minor"/>
    </font>
    <font>
      <sz val="10"/>
      <name val="Arial"/>
    </font>
    <font>
      <sz val="12"/>
      <name val="Calibri"/>
      <family val="2"/>
    </font>
    <font>
      <b/>
      <sz val="12"/>
      <name val="Calibri"/>
      <family val="2"/>
    </font>
    <font>
      <b/>
      <sz val="12"/>
      <color rgb="FFFF0000"/>
      <name val="Calibri"/>
      <family val="2"/>
    </font>
    <font>
      <u/>
      <sz val="12"/>
      <name val="Calibri"/>
      <family val="2"/>
    </font>
    <font>
      <sz val="12"/>
      <color rgb="FFFF0000"/>
      <name val="Calibri"/>
      <family val="2"/>
    </font>
    <font>
      <b/>
      <sz val="14"/>
      <name val="Calibri"/>
      <family val="2"/>
    </font>
    <font>
      <sz val="11"/>
      <color theme="1"/>
      <name val="Calibri"/>
      <family val="2"/>
    </font>
    <font>
      <sz val="12"/>
      <color theme="1"/>
      <name val="Calibri"/>
      <family val="2"/>
    </font>
    <font>
      <b/>
      <sz val="14"/>
      <color theme="1"/>
      <name val="Calibri"/>
      <family val="2"/>
    </font>
    <font>
      <sz val="14"/>
      <color theme="1"/>
      <name val="Calibri"/>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6">
    <xf numFmtId="0" fontId="0" fillId="0" borderId="0" xfId="0"/>
    <xf numFmtId="0" fontId="2" fillId="0" borderId="0" xfId="1" applyFont="1"/>
    <xf numFmtId="0" fontId="3" fillId="0" borderId="0" xfId="1" applyFont="1"/>
    <xf numFmtId="1" fontId="2" fillId="3" borderId="0" xfId="1" applyNumberFormat="1" applyFont="1" applyFill="1"/>
    <xf numFmtId="0" fontId="2" fillId="0" borderId="2" xfId="1" applyFont="1" applyBorder="1"/>
    <xf numFmtId="0" fontId="4" fillId="0" borderId="0" xfId="1" applyFont="1"/>
    <xf numFmtId="0" fontId="5" fillId="0" borderId="0" xfId="1" applyFont="1"/>
    <xf numFmtId="164" fontId="2" fillId="0" borderId="0" xfId="1" applyNumberFormat="1" applyFont="1"/>
    <xf numFmtId="165" fontId="3" fillId="0" borderId="0" xfId="1" applyNumberFormat="1" applyFont="1"/>
    <xf numFmtId="165" fontId="2" fillId="0" borderId="0" xfId="1" applyNumberFormat="1" applyFont="1"/>
    <xf numFmtId="165" fontId="6" fillId="0" borderId="0" xfId="1" applyNumberFormat="1" applyFont="1"/>
    <xf numFmtId="0" fontId="2" fillId="0" borderId="7" xfId="1" applyFont="1" applyBorder="1"/>
    <xf numFmtId="0" fontId="2" fillId="0" borderId="8" xfId="1" applyFont="1" applyBorder="1"/>
    <xf numFmtId="0" fontId="3" fillId="0" borderId="8" xfId="1" applyFont="1" applyBorder="1"/>
    <xf numFmtId="0" fontId="3" fillId="0" borderId="11" xfId="1" applyFont="1" applyBorder="1"/>
    <xf numFmtId="0" fontId="3" fillId="0" borderId="12" xfId="1" applyFont="1" applyBorder="1"/>
    <xf numFmtId="0" fontId="2" fillId="0" borderId="9" xfId="1" applyFont="1" applyBorder="1"/>
    <xf numFmtId="0" fontId="2" fillId="0" borderId="0" xfId="1" applyFont="1" applyBorder="1"/>
    <xf numFmtId="0" fontId="2" fillId="0" borderId="13" xfId="1" applyFont="1" applyBorder="1"/>
    <xf numFmtId="0" fontId="2" fillId="0" borderId="14" xfId="1" applyFont="1" applyBorder="1"/>
    <xf numFmtId="0" fontId="2" fillId="0" borderId="15" xfId="1" applyFont="1" applyBorder="1"/>
    <xf numFmtId="164" fontId="2" fillId="0" borderId="2" xfId="1" applyNumberFormat="1" applyFont="1" applyBorder="1"/>
    <xf numFmtId="0" fontId="3" fillId="0" borderId="5" xfId="1" applyFont="1" applyBorder="1" applyAlignment="1">
      <alignment horizontal="center" vertical="center"/>
    </xf>
    <xf numFmtId="0" fontId="3" fillId="0" borderId="5" xfId="1" applyFont="1" applyBorder="1" applyAlignment="1">
      <alignment horizontal="center" vertical="center" wrapText="1"/>
    </xf>
    <xf numFmtId="164" fontId="6" fillId="0" borderId="7" xfId="1" applyNumberFormat="1" applyFont="1" applyBorder="1"/>
    <xf numFmtId="0" fontId="6" fillId="0" borderId="8" xfId="1" applyFont="1" applyBorder="1"/>
    <xf numFmtId="164" fontId="3" fillId="0" borderId="8" xfId="1" applyNumberFormat="1" applyFont="1" applyBorder="1"/>
    <xf numFmtId="0" fontId="2" fillId="0" borderId="6" xfId="1" applyFont="1" applyBorder="1"/>
    <xf numFmtId="0" fontId="2" fillId="0" borderId="8" xfId="1" applyFont="1" applyBorder="1" applyAlignment="1">
      <alignment wrapText="1"/>
    </xf>
    <xf numFmtId="164" fontId="6" fillId="0" borderId="8" xfId="1" applyNumberFormat="1" applyFont="1" applyBorder="1"/>
    <xf numFmtId="1" fontId="2" fillId="0" borderId="7" xfId="1" applyNumberFormat="1" applyFont="1" applyBorder="1"/>
    <xf numFmtId="1" fontId="2" fillId="0" borderId="8" xfId="1" applyNumberFormat="1" applyFont="1" applyBorder="1"/>
    <xf numFmtId="1" fontId="3" fillId="0" borderId="8" xfId="1" applyNumberFormat="1" applyFont="1" applyBorder="1"/>
    <xf numFmtId="0" fontId="7" fillId="4" borderId="5" xfId="1" applyFont="1" applyFill="1" applyBorder="1" applyAlignment="1">
      <alignment horizontal="center" vertical="center"/>
    </xf>
    <xf numFmtId="1" fontId="2" fillId="3" borderId="5" xfId="1" applyNumberFormat="1" applyFont="1" applyFill="1" applyBorder="1" applyAlignment="1">
      <alignment horizontal="right"/>
    </xf>
    <xf numFmtId="164" fontId="2" fillId="5" borderId="5" xfId="1" applyNumberFormat="1" applyFont="1" applyFill="1" applyBorder="1" applyAlignment="1">
      <alignment horizontal="right"/>
    </xf>
    <xf numFmtId="0" fontId="3" fillId="2" borderId="4" xfId="1" applyFont="1" applyFill="1" applyBorder="1" applyAlignment="1">
      <alignment horizontal="center"/>
    </xf>
    <xf numFmtId="0" fontId="3" fillId="2" borderId="1" xfId="1" applyFont="1" applyFill="1" applyBorder="1" applyAlignment="1">
      <alignment horizontal="center"/>
    </xf>
    <xf numFmtId="0" fontId="3" fillId="2" borderId="3" xfId="1" applyFont="1" applyFill="1" applyBorder="1" applyAlignment="1">
      <alignment horizont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8" fillId="0" borderId="0" xfId="0" applyFont="1"/>
    <xf numFmtId="0" fontId="9"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Font="1"/>
  </cellXfs>
  <cellStyles count="2">
    <cellStyle name="Normal" xfId="0" builtinId="0"/>
    <cellStyle name="Normal 2" xfId="1" xr:uid="{0282A709-90EB-488A-BC1A-FAE038EDB7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forecast%2021_22%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n"/>
      <sheetName val="Allotments"/>
      <sheetName val="Burial Ground"/>
      <sheetName val=" Community Areas &amp; PP"/>
      <sheetName val="Low Field &amp; Pavilion"/>
      <sheetName val="Reading Room"/>
      <sheetName val="Staff costs"/>
      <sheetName val="Misc Exp and RBL site"/>
      <sheetName val="Income"/>
    </sheetNames>
    <sheetDataSet>
      <sheetData sheetId="0"/>
      <sheetData sheetId="1">
        <row r="24">
          <cell r="B24">
            <v>8095</v>
          </cell>
          <cell r="O24">
            <v>6443.2</v>
          </cell>
        </row>
      </sheetData>
      <sheetData sheetId="2">
        <row r="6">
          <cell r="B6">
            <v>1567</v>
          </cell>
          <cell r="O6">
            <v>300</v>
          </cell>
        </row>
      </sheetData>
      <sheetData sheetId="3">
        <row r="12">
          <cell r="B12">
            <v>3998</v>
          </cell>
          <cell r="O12">
            <v>5470.1900000000005</v>
          </cell>
        </row>
      </sheetData>
      <sheetData sheetId="4">
        <row r="21">
          <cell r="B21">
            <v>7284</v>
          </cell>
          <cell r="O21">
            <v>12994.519999999999</v>
          </cell>
        </row>
        <row r="26">
          <cell r="B26">
            <v>239</v>
          </cell>
          <cell r="O26">
            <v>459</v>
          </cell>
        </row>
      </sheetData>
      <sheetData sheetId="5">
        <row r="12">
          <cell r="B12">
            <v>5763</v>
          </cell>
          <cell r="O12">
            <v>5078.0499999999993</v>
          </cell>
        </row>
        <row r="36">
          <cell r="B36">
            <v>22502</v>
          </cell>
          <cell r="O36">
            <v>14659.52</v>
          </cell>
        </row>
      </sheetData>
      <sheetData sheetId="6">
        <row r="27">
          <cell r="B27">
            <v>6990</v>
          </cell>
          <cell r="O27">
            <v>4622.29</v>
          </cell>
        </row>
      </sheetData>
      <sheetData sheetId="7">
        <row r="7">
          <cell r="B7">
            <v>25597</v>
          </cell>
          <cell r="O7">
            <v>32916.68</v>
          </cell>
        </row>
      </sheetData>
      <sheetData sheetId="8">
        <row r="9">
          <cell r="B9">
            <v>2500</v>
          </cell>
          <cell r="O9">
            <v>398.9</v>
          </cell>
        </row>
        <row r="16">
          <cell r="O16">
            <v>0</v>
          </cell>
        </row>
      </sheetData>
      <sheetData sheetId="9">
        <row r="6">
          <cell r="B6">
            <v>1701</v>
          </cell>
          <cell r="O6">
            <v>1701</v>
          </cell>
        </row>
        <row r="12">
          <cell r="B12">
            <v>3945</v>
          </cell>
          <cell r="O12">
            <v>8477</v>
          </cell>
        </row>
        <row r="16">
          <cell r="B16">
            <v>0</v>
          </cell>
          <cell r="O16">
            <v>644.04999999999995</v>
          </cell>
        </row>
        <row r="23">
          <cell r="O23">
            <v>1957</v>
          </cell>
        </row>
        <row r="30">
          <cell r="B30">
            <v>5060</v>
          </cell>
          <cell r="O30">
            <v>109.44999999999999</v>
          </cell>
        </row>
        <row r="39">
          <cell r="B39">
            <v>12793</v>
          </cell>
          <cell r="O39">
            <v>14368.720000000001</v>
          </cell>
        </row>
        <row r="44">
          <cell r="B44">
            <v>42928</v>
          </cell>
          <cell r="O44">
            <v>42926.64</v>
          </cell>
        </row>
        <row r="56">
          <cell r="B56">
            <v>0</v>
          </cell>
          <cell r="O56">
            <v>4996.1400000000003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F206-FA5E-4ED2-89E7-8B9BD300470A}">
  <dimension ref="A1:A13"/>
  <sheetViews>
    <sheetView showGridLines="0" tabSelected="1" workbookViewId="0">
      <selection activeCell="E14" sqref="E14"/>
    </sheetView>
  </sheetViews>
  <sheetFormatPr defaultRowHeight="15" x14ac:dyDescent="0.25"/>
  <sheetData>
    <row r="1" spans="1:1" s="45" customFormat="1" ht="18.75" x14ac:dyDescent="0.3">
      <c r="A1" s="44" t="s">
        <v>52</v>
      </c>
    </row>
    <row r="2" spans="1:1" s="41" customFormat="1" ht="15.75" x14ac:dyDescent="0.25">
      <c r="A2" s="42"/>
    </row>
    <row r="3" spans="1:1" s="41" customFormat="1" ht="15.75" x14ac:dyDescent="0.25">
      <c r="A3" s="42" t="s">
        <v>53</v>
      </c>
    </row>
    <row r="4" spans="1:1" s="41" customFormat="1" ht="15.75" x14ac:dyDescent="0.25">
      <c r="A4" s="42" t="s">
        <v>54</v>
      </c>
    </row>
    <row r="5" spans="1:1" s="41" customFormat="1" ht="15.75" x14ac:dyDescent="0.25">
      <c r="A5" s="42" t="s">
        <v>55</v>
      </c>
    </row>
    <row r="6" spans="1:1" s="41" customFormat="1" ht="15.75" x14ac:dyDescent="0.25">
      <c r="A6" s="42" t="s">
        <v>56</v>
      </c>
    </row>
    <row r="7" spans="1:1" s="41" customFormat="1" ht="15.75" x14ac:dyDescent="0.25">
      <c r="A7" s="42" t="s">
        <v>57</v>
      </c>
    </row>
    <row r="8" spans="1:1" s="43" customFormat="1" ht="15.75" x14ac:dyDescent="0.25">
      <c r="A8" s="43" t="s">
        <v>58</v>
      </c>
    </row>
    <row r="9" spans="1:1" s="43" customFormat="1" ht="15.75" x14ac:dyDescent="0.25">
      <c r="A9" s="43" t="s">
        <v>59</v>
      </c>
    </row>
    <row r="10" spans="1:1" s="43" customFormat="1" ht="15.75" x14ac:dyDescent="0.25">
      <c r="A10" s="43" t="s">
        <v>60</v>
      </c>
    </row>
    <row r="11" spans="1:1" s="41" customFormat="1" x14ac:dyDescent="0.25"/>
    <row r="12" spans="1:1" s="41" customFormat="1" ht="15.75" x14ac:dyDescent="0.25">
      <c r="A12" s="43" t="s">
        <v>61</v>
      </c>
    </row>
    <row r="13" spans="1:1" s="41" customFormat="1" ht="15.75" x14ac:dyDescent="0.25">
      <c r="A13" s="43" t="s">
        <v>62</v>
      </c>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1B07-06A5-4DE9-9B6E-E40CAFAF7623}">
  <sheetPr>
    <pageSetUpPr fitToPage="1"/>
  </sheetPr>
  <dimension ref="A1:T48"/>
  <sheetViews>
    <sheetView workbookViewId="0">
      <selection activeCell="E7" sqref="E7"/>
    </sheetView>
  </sheetViews>
  <sheetFormatPr defaultRowHeight="15.75" x14ac:dyDescent="0.25"/>
  <cols>
    <col min="1" max="1" width="43.85546875" style="1" customWidth="1"/>
    <col min="2" max="2" width="18.85546875" style="1" customWidth="1"/>
    <col min="3" max="3" width="22.5703125" style="1" bestFit="1" customWidth="1"/>
    <col min="4" max="4" width="20.42578125" style="1" bestFit="1" customWidth="1"/>
    <col min="5" max="16384" width="9.140625" style="1"/>
  </cols>
  <sheetData>
    <row r="1" spans="1:20" s="2" customFormat="1" ht="18.75" x14ac:dyDescent="0.25">
      <c r="A1" s="33" t="s">
        <v>39</v>
      </c>
      <c r="B1" s="36" t="s">
        <v>38</v>
      </c>
      <c r="C1" s="37"/>
      <c r="D1" s="38"/>
    </row>
    <row r="3" spans="1:20" s="2" customFormat="1" ht="31.5" x14ac:dyDescent="0.25">
      <c r="A3" s="22" t="s">
        <v>37</v>
      </c>
      <c r="B3" s="22" t="s">
        <v>25</v>
      </c>
      <c r="C3" s="22" t="s">
        <v>36</v>
      </c>
      <c r="D3" s="23" t="s">
        <v>23</v>
      </c>
      <c r="E3" s="39" t="s">
        <v>43</v>
      </c>
      <c r="F3" s="40"/>
      <c r="G3" s="14"/>
      <c r="H3" s="14"/>
      <c r="I3" s="14"/>
      <c r="J3" s="14"/>
      <c r="K3" s="14"/>
      <c r="L3" s="14"/>
      <c r="M3" s="14"/>
      <c r="N3" s="14"/>
      <c r="O3" s="14"/>
      <c r="P3" s="14"/>
      <c r="Q3" s="14"/>
      <c r="R3" s="14"/>
      <c r="S3" s="14"/>
      <c r="T3" s="15"/>
    </row>
    <row r="4" spans="1:20" x14ac:dyDescent="0.25">
      <c r="A4" s="27" t="s">
        <v>35</v>
      </c>
      <c r="B4" s="30">
        <f>[1]Admin!B24</f>
        <v>8095</v>
      </c>
      <c r="C4" s="30">
        <f>[1]Admin!O24</f>
        <v>6443.2</v>
      </c>
      <c r="D4" s="11">
        <v>8232</v>
      </c>
      <c r="E4" s="16" t="s">
        <v>34</v>
      </c>
      <c r="F4" s="17"/>
      <c r="G4" s="17"/>
      <c r="H4" s="17"/>
      <c r="I4" s="17"/>
      <c r="J4" s="17"/>
      <c r="K4" s="17"/>
      <c r="L4" s="17"/>
      <c r="M4" s="17"/>
      <c r="N4" s="17"/>
      <c r="O4" s="17"/>
      <c r="P4" s="17"/>
      <c r="Q4" s="17"/>
      <c r="R4" s="17"/>
      <c r="S4" s="17"/>
      <c r="T4" s="18"/>
    </row>
    <row r="5" spans="1:20" x14ac:dyDescent="0.25">
      <c r="A5" s="11" t="s">
        <v>22</v>
      </c>
      <c r="B5" s="30">
        <f>[1]Allotments!B6</f>
        <v>1567</v>
      </c>
      <c r="C5" s="30">
        <f>[1]Allotments!O6</f>
        <v>300</v>
      </c>
      <c r="D5" s="11">
        <v>8000</v>
      </c>
      <c r="E5" s="16" t="s">
        <v>44</v>
      </c>
      <c r="F5" s="17"/>
      <c r="G5" s="17"/>
      <c r="H5" s="17"/>
      <c r="I5" s="17"/>
      <c r="J5" s="17"/>
      <c r="K5" s="17"/>
      <c r="L5" s="17"/>
      <c r="M5" s="17"/>
      <c r="N5" s="17"/>
      <c r="O5" s="17"/>
      <c r="P5" s="17"/>
      <c r="Q5" s="17"/>
      <c r="R5" s="17"/>
      <c r="S5" s="17"/>
      <c r="T5" s="18"/>
    </row>
    <row r="6" spans="1:20" x14ac:dyDescent="0.25">
      <c r="A6" s="11" t="s">
        <v>21</v>
      </c>
      <c r="B6" s="30">
        <f>'[1]Burial Ground'!B12</f>
        <v>3998</v>
      </c>
      <c r="C6" s="30">
        <f>'[1]Burial Ground'!O12</f>
        <v>5470.1900000000005</v>
      </c>
      <c r="D6" s="11">
        <v>5500</v>
      </c>
      <c r="E6" s="16"/>
      <c r="F6" s="17"/>
      <c r="G6" s="17"/>
      <c r="H6" s="17"/>
      <c r="I6" s="17"/>
      <c r="J6" s="17"/>
      <c r="K6" s="17"/>
      <c r="L6" s="17"/>
      <c r="M6" s="17"/>
      <c r="N6" s="17"/>
      <c r="O6" s="17"/>
      <c r="P6" s="17"/>
      <c r="Q6" s="17"/>
      <c r="R6" s="17"/>
      <c r="S6" s="17"/>
      <c r="T6" s="18"/>
    </row>
    <row r="7" spans="1:20" x14ac:dyDescent="0.25">
      <c r="A7" s="11" t="s">
        <v>20</v>
      </c>
      <c r="B7" s="30">
        <f>'[1] Community Areas &amp; PP'!B21</f>
        <v>7284</v>
      </c>
      <c r="C7" s="30">
        <f>'[1] Community Areas &amp; PP'!O21</f>
        <v>12994.519999999999</v>
      </c>
      <c r="D7" s="11">
        <v>20000</v>
      </c>
      <c r="E7" s="16" t="s">
        <v>33</v>
      </c>
      <c r="F7" s="17"/>
      <c r="G7" s="17"/>
      <c r="H7" s="17"/>
      <c r="I7" s="17"/>
      <c r="J7" s="17"/>
      <c r="K7" s="17"/>
      <c r="L7" s="17"/>
      <c r="M7" s="17"/>
      <c r="N7" s="17"/>
      <c r="O7" s="17"/>
      <c r="P7" s="17"/>
      <c r="Q7" s="17"/>
      <c r="R7" s="17"/>
      <c r="S7" s="17"/>
      <c r="T7" s="18"/>
    </row>
    <row r="8" spans="1:20" x14ac:dyDescent="0.25">
      <c r="A8" s="11" t="s">
        <v>32</v>
      </c>
      <c r="B8" s="30">
        <f>'[1] Community Areas &amp; PP'!B26</f>
        <v>239</v>
      </c>
      <c r="C8" s="30">
        <f>'[1] Community Areas &amp; PP'!O26</f>
        <v>459</v>
      </c>
      <c r="D8" s="11">
        <v>240</v>
      </c>
      <c r="E8" s="16" t="s">
        <v>31</v>
      </c>
      <c r="F8" s="17"/>
      <c r="G8" s="17"/>
      <c r="H8" s="17"/>
      <c r="I8" s="17"/>
      <c r="J8" s="17"/>
      <c r="K8" s="17"/>
      <c r="L8" s="17"/>
      <c r="M8" s="17"/>
      <c r="N8" s="17"/>
      <c r="O8" s="17"/>
      <c r="P8" s="17"/>
      <c r="Q8" s="17"/>
      <c r="R8" s="17"/>
      <c r="S8" s="17"/>
      <c r="T8" s="18"/>
    </row>
    <row r="9" spans="1:20" x14ac:dyDescent="0.25">
      <c r="A9" s="11" t="s">
        <v>19</v>
      </c>
      <c r="B9" s="30">
        <f>'[1]Low Field &amp; Pavilion'!B12</f>
        <v>5763</v>
      </c>
      <c r="C9" s="30">
        <f>'[1]Low Field &amp; Pavilion'!O12</f>
        <v>5078.0499999999993</v>
      </c>
      <c r="D9" s="11">
        <v>6750</v>
      </c>
      <c r="E9" s="16" t="s">
        <v>17</v>
      </c>
      <c r="F9" s="17"/>
      <c r="G9" s="17"/>
      <c r="H9" s="17"/>
      <c r="I9" s="17"/>
      <c r="J9" s="17"/>
      <c r="K9" s="17"/>
      <c r="L9" s="17"/>
      <c r="M9" s="17"/>
      <c r="N9" s="17"/>
      <c r="O9" s="17"/>
      <c r="P9" s="17"/>
      <c r="Q9" s="17"/>
      <c r="R9" s="17"/>
      <c r="S9" s="17"/>
      <c r="T9" s="18"/>
    </row>
    <row r="10" spans="1:20" x14ac:dyDescent="0.25">
      <c r="A10" s="11" t="s">
        <v>18</v>
      </c>
      <c r="B10" s="30">
        <f>'[1]Low Field &amp; Pavilion'!B36</f>
        <v>22502</v>
      </c>
      <c r="C10" s="30">
        <f>'[1]Low Field &amp; Pavilion'!O36</f>
        <v>14659.52</v>
      </c>
      <c r="D10" s="11">
        <v>40394</v>
      </c>
      <c r="E10" s="16" t="s">
        <v>17</v>
      </c>
      <c r="F10" s="17"/>
      <c r="G10" s="17"/>
      <c r="H10" s="17"/>
      <c r="I10" s="17"/>
      <c r="J10" s="17"/>
      <c r="K10" s="17"/>
      <c r="L10" s="17"/>
      <c r="M10" s="17"/>
      <c r="N10" s="17"/>
      <c r="O10" s="17"/>
      <c r="P10" s="17"/>
      <c r="Q10" s="17"/>
      <c r="R10" s="17"/>
      <c r="S10" s="17"/>
      <c r="T10" s="18"/>
    </row>
    <row r="11" spans="1:20" x14ac:dyDescent="0.25">
      <c r="A11" s="11" t="s">
        <v>16</v>
      </c>
      <c r="B11" s="30">
        <f>'[1]Reading Room'!B27</f>
        <v>6990</v>
      </c>
      <c r="C11" s="30">
        <f>'[1]Reading Room'!O27</f>
        <v>4622.29</v>
      </c>
      <c r="D11" s="11">
        <v>18300</v>
      </c>
      <c r="E11" s="16" t="s">
        <v>41</v>
      </c>
      <c r="F11" s="17"/>
      <c r="G11" s="17"/>
      <c r="H11" s="17"/>
      <c r="I11" s="17"/>
      <c r="J11" s="17"/>
      <c r="K11" s="17"/>
      <c r="L11" s="17"/>
      <c r="M11" s="17"/>
      <c r="N11" s="17"/>
      <c r="O11" s="17"/>
      <c r="P11" s="17"/>
      <c r="Q11" s="17"/>
      <c r="R11" s="17"/>
      <c r="S11" s="17"/>
      <c r="T11" s="18"/>
    </row>
    <row r="12" spans="1:20" x14ac:dyDescent="0.25">
      <c r="A12" s="11" t="s">
        <v>7</v>
      </c>
      <c r="B12" s="30">
        <f>'[1]Staff costs'!B7</f>
        <v>25597</v>
      </c>
      <c r="C12" s="30">
        <f>'[1]Staff costs'!O7</f>
        <v>32916.68</v>
      </c>
      <c r="D12" s="11">
        <v>34563</v>
      </c>
      <c r="E12" s="16" t="s">
        <v>30</v>
      </c>
      <c r="F12" s="17"/>
      <c r="G12" s="17"/>
      <c r="H12" s="17"/>
      <c r="I12" s="17"/>
      <c r="J12" s="17"/>
      <c r="K12" s="17"/>
      <c r="L12" s="17"/>
      <c r="M12" s="17"/>
      <c r="N12" s="17"/>
      <c r="O12" s="17"/>
      <c r="P12" s="17"/>
      <c r="Q12" s="17"/>
      <c r="R12" s="17"/>
      <c r="S12" s="17"/>
      <c r="T12" s="18"/>
    </row>
    <row r="13" spans="1:20" x14ac:dyDescent="0.25">
      <c r="A13" s="11" t="s">
        <v>29</v>
      </c>
      <c r="B13" s="30">
        <f>'[1]Misc Exp and RBL site'!B9</f>
        <v>2500</v>
      </c>
      <c r="C13" s="30">
        <f>'[1]Misc Exp and RBL site'!O9</f>
        <v>398.9</v>
      </c>
      <c r="D13" s="11">
        <v>3500</v>
      </c>
      <c r="E13" s="16" t="s">
        <v>28</v>
      </c>
      <c r="F13" s="17"/>
      <c r="G13" s="17"/>
      <c r="H13" s="17"/>
      <c r="I13" s="17"/>
      <c r="J13" s="17"/>
      <c r="K13" s="17"/>
      <c r="L13" s="17"/>
      <c r="M13" s="17"/>
      <c r="N13" s="17"/>
      <c r="O13" s="17"/>
      <c r="P13" s="17"/>
      <c r="Q13" s="17"/>
      <c r="R13" s="17"/>
      <c r="S13" s="17"/>
      <c r="T13" s="18"/>
    </row>
    <row r="14" spans="1:20" x14ac:dyDescent="0.25">
      <c r="A14" s="28" t="s">
        <v>27</v>
      </c>
      <c r="B14" s="31">
        <v>15278</v>
      </c>
      <c r="C14" s="31">
        <f>'[1]Misc Exp and RBL site'!O16</f>
        <v>0</v>
      </c>
      <c r="D14" s="12">
        <v>16000</v>
      </c>
      <c r="E14" s="19" t="s">
        <v>40</v>
      </c>
      <c r="F14" s="4"/>
      <c r="G14" s="4"/>
      <c r="H14" s="4"/>
      <c r="I14" s="4"/>
      <c r="J14" s="4"/>
      <c r="K14" s="4"/>
      <c r="L14" s="4"/>
      <c r="M14" s="4"/>
      <c r="N14" s="4"/>
      <c r="O14" s="4"/>
      <c r="P14" s="4"/>
      <c r="Q14" s="4"/>
      <c r="R14" s="4"/>
      <c r="S14" s="4"/>
      <c r="T14" s="20"/>
    </row>
    <row r="15" spans="1:20" s="2" customFormat="1" x14ac:dyDescent="0.25">
      <c r="B15" s="32">
        <f>SUM(B4:B14)</f>
        <v>99813</v>
      </c>
      <c r="C15" s="32">
        <f>SUM(C4:C14)</f>
        <v>83342.349999999991</v>
      </c>
      <c r="D15" s="13">
        <f>SUM(D4:D14)</f>
        <v>161479</v>
      </c>
    </row>
    <row r="17" spans="1:5" s="2" customFormat="1" ht="31.5" x14ac:dyDescent="0.25">
      <c r="A17" s="22" t="s">
        <v>26</v>
      </c>
      <c r="B17" s="22" t="s">
        <v>25</v>
      </c>
      <c r="C17" s="22" t="s">
        <v>24</v>
      </c>
      <c r="D17" s="23" t="s">
        <v>23</v>
      </c>
    </row>
    <row r="18" spans="1:5" x14ac:dyDescent="0.25">
      <c r="A18" s="27" t="s">
        <v>22</v>
      </c>
      <c r="B18" s="24">
        <f>[1]Income!B6</f>
        <v>1701</v>
      </c>
      <c r="C18" s="24">
        <f>[1]Income!O6</f>
        <v>1701</v>
      </c>
      <c r="D18" s="24">
        <v>6000</v>
      </c>
      <c r="E18" s="9" t="s">
        <v>17</v>
      </c>
    </row>
    <row r="19" spans="1:5" x14ac:dyDescent="0.25">
      <c r="A19" s="11" t="s">
        <v>21</v>
      </c>
      <c r="B19" s="24">
        <f>[1]Income!B12</f>
        <v>3945</v>
      </c>
      <c r="C19" s="24">
        <f>[1]Income!O12</f>
        <v>8477</v>
      </c>
      <c r="D19" s="24">
        <v>8300</v>
      </c>
      <c r="E19" s="9"/>
    </row>
    <row r="20" spans="1:5" x14ac:dyDescent="0.25">
      <c r="A20" s="11" t="s">
        <v>20</v>
      </c>
      <c r="B20" s="24">
        <f>[1]Income!B16</f>
        <v>0</v>
      </c>
      <c r="C20" s="24">
        <f>[1]Income!O16</f>
        <v>644.04999999999995</v>
      </c>
      <c r="D20" s="24">
        <v>644</v>
      </c>
      <c r="E20" s="9"/>
    </row>
    <row r="21" spans="1:5" x14ac:dyDescent="0.25">
      <c r="A21" s="11" t="s">
        <v>19</v>
      </c>
      <c r="B21" s="24">
        <v>0</v>
      </c>
      <c r="C21" s="24">
        <f>[1]Income!O23</f>
        <v>1957</v>
      </c>
      <c r="D21" s="24">
        <v>2657</v>
      </c>
      <c r="E21" s="9" t="s">
        <v>17</v>
      </c>
    </row>
    <row r="22" spans="1:5" x14ac:dyDescent="0.25">
      <c r="A22" s="11" t="s">
        <v>18</v>
      </c>
      <c r="B22" s="24">
        <f>[1]Income!B39</f>
        <v>12793</v>
      </c>
      <c r="C22" s="24">
        <f>[1]Income!O39</f>
        <v>14368.720000000001</v>
      </c>
      <c r="D22" s="24">
        <v>20054</v>
      </c>
      <c r="E22" s="9" t="s">
        <v>17</v>
      </c>
    </row>
    <row r="23" spans="1:5" x14ac:dyDescent="0.25">
      <c r="A23" s="11" t="s">
        <v>16</v>
      </c>
      <c r="B23" s="24">
        <f>[1]Income!B56</f>
        <v>0</v>
      </c>
      <c r="C23" s="24">
        <f>[1]Income!O56</f>
        <v>4996.1400000000003</v>
      </c>
      <c r="D23" s="24">
        <v>7000</v>
      </c>
      <c r="E23" s="9"/>
    </row>
    <row r="24" spans="1:5" x14ac:dyDescent="0.25">
      <c r="A24" s="11" t="s">
        <v>15</v>
      </c>
      <c r="B24" s="24">
        <f>[1]Income!B30</f>
        <v>5060</v>
      </c>
      <c r="C24" s="24">
        <f>[1]Income!O30</f>
        <v>109.44999999999999</v>
      </c>
      <c r="D24" s="24">
        <v>100</v>
      </c>
      <c r="E24" s="10"/>
    </row>
    <row r="25" spans="1:5" x14ac:dyDescent="0.25">
      <c r="A25" s="11" t="s">
        <v>13</v>
      </c>
      <c r="B25" s="24">
        <v>0</v>
      </c>
      <c r="C25" s="24">
        <v>0</v>
      </c>
      <c r="D25" s="24">
        <v>0</v>
      </c>
      <c r="E25" s="9"/>
    </row>
    <row r="26" spans="1:5" x14ac:dyDescent="0.25">
      <c r="A26" s="12" t="s">
        <v>14</v>
      </c>
      <c r="B26" s="29">
        <f>[1]Income!B44</f>
        <v>42928</v>
      </c>
      <c r="C26" s="29">
        <f>[1]Income!O44</f>
        <v>42926.64</v>
      </c>
      <c r="D26" s="25">
        <v>49000</v>
      </c>
      <c r="E26" s="7" t="s">
        <v>51</v>
      </c>
    </row>
    <row r="27" spans="1:5" s="2" customFormat="1" x14ac:dyDescent="0.25">
      <c r="B27" s="26">
        <f>SUM(B18:B26)</f>
        <v>66427</v>
      </c>
      <c r="C27" s="26">
        <f>SUM(C18:C26)</f>
        <v>75180</v>
      </c>
      <c r="D27" s="26">
        <f>SUM(D18:D26)</f>
        <v>93755</v>
      </c>
      <c r="E27" s="8"/>
    </row>
    <row r="29" spans="1:5" x14ac:dyDescent="0.25">
      <c r="A29" s="6" t="s">
        <v>0</v>
      </c>
    </row>
    <row r="30" spans="1:5" x14ac:dyDescent="0.25">
      <c r="A30" s="1" t="s">
        <v>13</v>
      </c>
      <c r="B30" s="1">
        <f>50000-3346</f>
        <v>46654</v>
      </c>
      <c r="C30" s="1" t="s">
        <v>12</v>
      </c>
    </row>
    <row r="31" spans="1:5" x14ac:dyDescent="0.25">
      <c r="A31" s="1" t="s">
        <v>11</v>
      </c>
      <c r="B31" s="1">
        <v>570</v>
      </c>
      <c r="C31" s="1" t="s">
        <v>10</v>
      </c>
    </row>
    <row r="32" spans="1:5" x14ac:dyDescent="0.25">
      <c r="A32" s="1" t="s">
        <v>9</v>
      </c>
      <c r="B32" s="1">
        <v>20300</v>
      </c>
    </row>
    <row r="33" spans="1:3" x14ac:dyDescent="0.25">
      <c r="A33" s="1" t="s">
        <v>8</v>
      </c>
      <c r="B33" s="1">
        <v>13000</v>
      </c>
    </row>
    <row r="34" spans="1:3" x14ac:dyDescent="0.25">
      <c r="A34" s="1" t="s">
        <v>6</v>
      </c>
      <c r="B34" s="1">
        <f>2000-895</f>
        <v>1105</v>
      </c>
      <c r="C34" s="1" t="s">
        <v>5</v>
      </c>
    </row>
    <row r="35" spans="1:3" x14ac:dyDescent="0.25">
      <c r="A35" s="1" t="s">
        <v>42</v>
      </c>
      <c r="B35" s="1">
        <v>4000</v>
      </c>
      <c r="C35" s="5"/>
    </row>
    <row r="36" spans="1:3" x14ac:dyDescent="0.25">
      <c r="A36" s="1" t="s">
        <v>4</v>
      </c>
      <c r="B36" s="4">
        <v>2000</v>
      </c>
    </row>
    <row r="37" spans="1:3" x14ac:dyDescent="0.25">
      <c r="A37" s="1" t="s">
        <v>3</v>
      </c>
      <c r="B37" s="3">
        <f>SUM(B30:B36)</f>
        <v>87629</v>
      </c>
      <c r="C37" s="2" t="s">
        <v>2</v>
      </c>
    </row>
    <row r="40" spans="1:3" x14ac:dyDescent="0.25">
      <c r="A40" s="1" t="s">
        <v>45</v>
      </c>
      <c r="B40" s="7">
        <f>D27</f>
        <v>93755</v>
      </c>
    </row>
    <row r="41" spans="1:3" x14ac:dyDescent="0.25">
      <c r="A41" s="1" t="s">
        <v>46</v>
      </c>
      <c r="B41" s="4">
        <v>109760</v>
      </c>
    </row>
    <row r="42" spans="1:3" x14ac:dyDescent="0.25">
      <c r="B42" s="7">
        <f>SUM(B40:B41)</f>
        <v>203515</v>
      </c>
    </row>
    <row r="43" spans="1:3" x14ac:dyDescent="0.25">
      <c r="A43" s="1" t="s">
        <v>47</v>
      </c>
      <c r="B43" s="21">
        <f>D15</f>
        <v>161479</v>
      </c>
    </row>
    <row r="44" spans="1:3" x14ac:dyDescent="0.25">
      <c r="A44" s="1" t="s">
        <v>48</v>
      </c>
      <c r="B44" s="7">
        <f>B42-B43</f>
        <v>42036</v>
      </c>
    </row>
    <row r="45" spans="1:3" x14ac:dyDescent="0.25">
      <c r="A45" s="1" t="s">
        <v>49</v>
      </c>
      <c r="B45" s="4">
        <v>109760</v>
      </c>
    </row>
    <row r="46" spans="1:3" x14ac:dyDescent="0.25">
      <c r="B46" s="7">
        <f>SUM(B44:B45)</f>
        <v>151796</v>
      </c>
    </row>
    <row r="47" spans="1:3" x14ac:dyDescent="0.25">
      <c r="A47" s="1" t="s">
        <v>50</v>
      </c>
      <c r="B47" s="34">
        <f>B37</f>
        <v>87629</v>
      </c>
    </row>
    <row r="48" spans="1:3" x14ac:dyDescent="0.25">
      <c r="A48" s="1" t="s">
        <v>1</v>
      </c>
      <c r="B48" s="35">
        <f>B46-B47</f>
        <v>64167</v>
      </c>
    </row>
  </sheetData>
  <mergeCells count="2">
    <mergeCell ref="B1:D1"/>
    <mergeCell ref="E3:F3"/>
  </mergeCells>
  <pageMargins left="0.70866141732283472" right="0.70866141732283472" top="0.74803149606299213" bottom="0.74803149606299213" header="0.31496062992125984" footer="0.31496062992125984"/>
  <pageSetup paperSize="9" scale="46"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Message</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Packard Bell</dc:creator>
  <cp:lastModifiedBy>Packard Bell</cp:lastModifiedBy>
  <dcterms:created xsi:type="dcterms:W3CDTF">2021-12-07T15:08:45Z</dcterms:created>
  <dcterms:modified xsi:type="dcterms:W3CDTF">2022-01-12T10:01:40Z</dcterms:modified>
</cp:coreProperties>
</file>